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0 13 3120р УЮТ, Суфтина 32,  Комсомольская 52\Лот 3 Комсомольская 52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лот1!$A$1:$H$46</definedName>
  </definedNames>
  <calcPr calcId="152511"/>
</workbook>
</file>

<file path=xl/calcChain.xml><?xml version="1.0" encoding="utf-8"?>
<calcChain xmlns="http://schemas.openxmlformats.org/spreadsheetml/2006/main">
  <c r="D11" i="3" l="1"/>
  <c r="D10" i="3"/>
  <c r="C34" i="3"/>
  <c r="C17" i="3"/>
  <c r="C18" i="3"/>
  <c r="C15" i="3"/>
  <c r="C9" i="3" l="1"/>
  <c r="D9" i="3"/>
  <c r="D35" i="3" l="1"/>
  <c r="F37" i="3" l="1"/>
  <c r="D34" i="3" l="1"/>
  <c r="D33" i="3" l="1"/>
  <c r="D32" i="3"/>
  <c r="D31" i="3"/>
  <c r="D30" i="3"/>
  <c r="D29" i="3"/>
  <c r="D27" i="3"/>
  <c r="D26" i="3"/>
  <c r="D25" i="3"/>
  <c r="D20" i="3"/>
  <c r="D19" i="3"/>
  <c r="D18" i="3"/>
  <c r="D17" i="3"/>
  <c r="D16" i="3"/>
  <c r="D15" i="3"/>
  <c r="C28" i="3"/>
  <c r="C24" i="3"/>
  <c r="C14" i="3"/>
  <c r="C38" i="3" s="1"/>
  <c r="D24" i="3" l="1"/>
  <c r="D28" i="3"/>
  <c r="D14" i="3" l="1"/>
  <c r="D36" i="3" l="1"/>
  <c r="D38" i="3" l="1"/>
  <c r="E36" i="3"/>
  <c r="F36" i="3" s="1"/>
</calcChain>
</file>

<file path=xl/sharedStrings.xml><?xml version="1.0" encoding="utf-8"?>
<sst xmlns="http://schemas.openxmlformats.org/spreadsheetml/2006/main" count="58" uniqueCount="54">
  <si>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</si>
  <si>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</si>
  <si>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</si>
  <si>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</si>
  <si>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</si>
  <si>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</si>
  <si>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</si>
  <si>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</si>
  <si>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</si>
  <si>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</si>
  <si>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</si>
  <si>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</si>
  <si>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</si>
  <si>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</si>
  <si>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</si>
  <si>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</si>
  <si>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</si>
  <si>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</si>
  <si>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</si>
  <si>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</si>
  <si>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</si>
  <si>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</si>
  <si>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</si>
  <si>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</si>
  <si>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</si>
  <si>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</si>
  <si>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</si>
  <si>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</si>
  <si>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</si>
  <si>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</si>
  <si>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</si>
  <si>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</si>
  <si>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</si>
  <si>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</si>
  <si>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</si>
  <si>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</si>
  <si>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</si>
  <si>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</si>
  <si>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</si>
  <si>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</si>
  <si>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</si>
  <si>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</si>
  <si>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</si>
  <si>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</si>
  <si>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</si>
  <si>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</si>
  <si>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</si>
  <si>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</si>
  <si>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>52</t>
  </si>
  <si>
    <t>ул. Комсомольская</t>
  </si>
  <si>
    <t>Лот №3 Октябрьский территориальный округ</t>
  </si>
  <si>
    <t>Приложение № 2</t>
  </si>
  <si>
    <t xml:space="preserve"> извещению и документации </t>
  </si>
  <si>
    <t>о проведении открытого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</si>
</sst>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4" fontId="13" fillId="2" borderId="1" xfId="0" applyNumberFormat="1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4" fontId="16" fillId="2" borderId="1" xfId="0" applyNumberFormat="1" applyFont="1" applyFill="1" applyBorder="1" applyAlignment="1">
      <alignment horizontal="center"/>
    </xf>
    <xf numFmtId="0" fontId="17" fillId="0" borderId="0" xfId="0" applyFont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vertical="center"/>
    </xf>
    <xf numFmtId="4" fontId="7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left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7" fillId="3" borderId="9" xfId="0" applyNumberFormat="1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4" fontId="14" fillId="3" borderId="12" xfId="0" applyNumberFormat="1" applyFont="1" applyFill="1" applyBorder="1" applyAlignment="1">
      <alignment horizontal="center" vertical="center" wrapText="1"/>
    </xf>
    <xf numFmtId="4" fontId="14" fillId="3" borderId="13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/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topLeftCell="A31" zoomScale="86" zoomScaleNormal="100" zoomScaleSheetLayoutView="86" workbookViewId="0">
      <selection activeCell="E32" sqref="E32:H38"/>
    </sheetView>
  </sheetViews>
  <sheetFormatPr defaultRowHeight="12.75" x14ac:dyDescent="0.2"/>
  <cols>
    <col min="1" max="1" width="55.5703125" style="5" customWidth="1"/>
    <col min="2" max="2" width="34.7109375" style="17" customWidth="1"/>
    <col min="3" max="3" width="27.140625" style="17" customWidth="1"/>
    <col min="4" max="4" width="9.28515625" style="6" customWidth="1"/>
    <col min="6" max="6" width="14.42578125" customWidth="1"/>
  </cols>
  <sheetData>
    <row r="1" spans="1:6" s="1" customFormat="1" ht="16.5" customHeight="1" x14ac:dyDescent="0.25">
      <c r="A1" s="22" t="s">
        <v>19</v>
      </c>
      <c r="B1" s="22"/>
      <c r="C1" s="22"/>
      <c r="D1" s="14"/>
      <c r="E1" s="22"/>
      <c r="F1" s="14" t="s">
        <v>51</v>
      </c>
    </row>
    <row r="2" spans="1:6" s="1" customFormat="1" ht="16.5" customHeight="1" x14ac:dyDescent="0.25">
      <c r="A2" s="22" t="s">
        <v>18</v>
      </c>
      <c r="B2" s="22"/>
      <c r="C2" s="22"/>
      <c r="D2" s="3"/>
      <c r="E2" s="22"/>
      <c r="F2" s="3" t="s">
        <v>52</v>
      </c>
    </row>
    <row r="3" spans="1:6" s="1" customFormat="1" ht="16.5" customHeight="1" x14ac:dyDescent="0.25">
      <c r="A3" s="22" t="s">
        <v>17</v>
      </c>
      <c r="B3" s="22"/>
      <c r="C3" s="22"/>
      <c r="D3" s="3"/>
      <c r="E3" s="22"/>
      <c r="F3" s="3" t="s">
        <v>53</v>
      </c>
    </row>
    <row r="4" spans="1:6" s="1" customFormat="1" ht="16.5" customHeight="1" x14ac:dyDescent="0.2">
      <c r="A4" s="22" t="s">
        <v>16</v>
      </c>
      <c r="B4" s="22"/>
      <c r="C4" s="22"/>
      <c r="D4" s="6"/>
    </row>
    <row r="5" spans="1:6" s="1" customFormat="1" x14ac:dyDescent="0.2">
      <c r="A5" s="4" t="s">
        <v>50</v>
      </c>
      <c r="B5" s="17"/>
      <c r="C5" s="17"/>
      <c r="D5" s="6"/>
    </row>
    <row r="6" spans="1:6" s="1" customFormat="1" ht="15.75" customHeight="1" x14ac:dyDescent="0.2">
      <c r="A6" s="52" t="s">
        <v>15</v>
      </c>
      <c r="B6" s="36" t="s">
        <v>14</v>
      </c>
      <c r="C6" s="37"/>
      <c r="D6" s="20"/>
    </row>
    <row r="7" spans="1:6" s="7" customFormat="1" ht="71.25" customHeight="1" x14ac:dyDescent="0.2">
      <c r="A7" s="53"/>
      <c r="B7" s="54" t="s">
        <v>13</v>
      </c>
      <c r="C7" s="55" t="s">
        <v>47</v>
      </c>
      <c r="D7" s="48" t="s">
        <v>49</v>
      </c>
    </row>
    <row r="8" spans="1:6" s="7" customFormat="1" ht="22.5" customHeight="1" x14ac:dyDescent="0.2">
      <c r="A8" s="53"/>
      <c r="B8" s="54"/>
      <c r="C8" s="56"/>
      <c r="D8" s="49" t="s">
        <v>48</v>
      </c>
    </row>
    <row r="9" spans="1:6" s="1" customFormat="1" ht="12.75" customHeight="1" x14ac:dyDescent="0.2">
      <c r="A9" s="29" t="s">
        <v>12</v>
      </c>
      <c r="B9" s="38"/>
      <c r="C9" s="30">
        <f>SUM(C10:C13)</f>
        <v>1.1700000000000002</v>
      </c>
      <c r="D9" s="50">
        <f>SUM(D10:D13)</f>
        <v>7320.4560000000001</v>
      </c>
    </row>
    <row r="10" spans="1:6" s="1" customFormat="1" ht="12.75" customHeight="1" x14ac:dyDescent="0.2">
      <c r="A10" s="28" t="s">
        <v>20</v>
      </c>
      <c r="B10" s="38" t="s">
        <v>42</v>
      </c>
      <c r="C10" s="27">
        <v>1.1200000000000001</v>
      </c>
      <c r="D10" s="51">
        <f>C10*12*D37</f>
        <v>7007.616</v>
      </c>
    </row>
    <row r="11" spans="1:6" s="1" customFormat="1" ht="27.75" customHeight="1" x14ac:dyDescent="0.2">
      <c r="A11" s="28" t="s">
        <v>25</v>
      </c>
      <c r="B11" s="38" t="s">
        <v>43</v>
      </c>
      <c r="C11" s="27">
        <v>0.05</v>
      </c>
      <c r="D11" s="51">
        <f>C11*12*D37</f>
        <v>312.84000000000003</v>
      </c>
    </row>
    <row r="12" spans="1:6" s="1" customFormat="1" x14ac:dyDescent="0.2">
      <c r="A12" s="28"/>
      <c r="B12" s="38"/>
      <c r="C12" s="27"/>
      <c r="D12" s="9"/>
    </row>
    <row r="13" spans="1:6" s="1" customFormat="1" x14ac:dyDescent="0.2">
      <c r="A13" s="28"/>
      <c r="B13" s="38"/>
      <c r="C13" s="27"/>
      <c r="D13" s="9"/>
    </row>
    <row r="14" spans="1:6" s="1" customFormat="1" ht="23.85" customHeight="1" x14ac:dyDescent="0.2">
      <c r="A14" s="29" t="s">
        <v>11</v>
      </c>
      <c r="B14" s="38"/>
      <c r="C14" s="30">
        <f>SUM(C15:C21)</f>
        <v>5.61</v>
      </c>
      <c r="D14" s="8">
        <f>SUM(D15:D21)</f>
        <v>35100.648000000001</v>
      </c>
    </row>
    <row r="15" spans="1:6" s="1" customFormat="1" x14ac:dyDescent="0.2">
      <c r="A15" s="28" t="s">
        <v>26</v>
      </c>
      <c r="B15" s="38" t="s">
        <v>21</v>
      </c>
      <c r="C15" s="27">
        <f>0.41+0.09</f>
        <v>0.5</v>
      </c>
      <c r="D15" s="9">
        <f>$C$15*12*D37</f>
        <v>3128.3999999999996</v>
      </c>
    </row>
    <row r="16" spans="1:6" s="1" customFormat="1" x14ac:dyDescent="0.2">
      <c r="A16" s="28" t="s">
        <v>27</v>
      </c>
      <c r="B16" s="38" t="s">
        <v>10</v>
      </c>
      <c r="C16" s="27">
        <v>0.49</v>
      </c>
      <c r="D16" s="9">
        <f>$C$16*12*D37</f>
        <v>3065.8319999999999</v>
      </c>
    </row>
    <row r="17" spans="1:8" s="1" customFormat="1" x14ac:dyDescent="0.2">
      <c r="A17" s="28" t="s">
        <v>28</v>
      </c>
      <c r="B17" s="38" t="s">
        <v>22</v>
      </c>
      <c r="C17" s="27">
        <f>0.37+0.71</f>
        <v>1.08</v>
      </c>
      <c r="D17" s="9">
        <f>$C$17*12*D37</f>
        <v>6757.3440000000001</v>
      </c>
    </row>
    <row r="18" spans="1:8" s="1" customFormat="1" ht="57.75" customHeight="1" x14ac:dyDescent="0.2">
      <c r="A18" s="31" t="s">
        <v>29</v>
      </c>
      <c r="B18" s="38" t="s">
        <v>9</v>
      </c>
      <c r="C18" s="27">
        <f>0.6+0.38</f>
        <v>0.98</v>
      </c>
      <c r="D18" s="9">
        <f>$C$18*12*D37</f>
        <v>6131.6639999999998</v>
      </c>
    </row>
    <row r="19" spans="1:8" s="1" customFormat="1" ht="38.25" customHeight="1" x14ac:dyDescent="0.2">
      <c r="A19" s="28" t="s">
        <v>30</v>
      </c>
      <c r="B19" s="38" t="s">
        <v>43</v>
      </c>
      <c r="C19" s="27">
        <v>7.0000000000000007E-2</v>
      </c>
      <c r="D19" s="9">
        <f>$C$19*12*D37</f>
        <v>437.976</v>
      </c>
    </row>
    <row r="20" spans="1:8" s="1" customFormat="1" x14ac:dyDescent="0.2">
      <c r="A20" s="28" t="s">
        <v>31</v>
      </c>
      <c r="B20" s="38" t="s">
        <v>44</v>
      </c>
      <c r="C20" s="27">
        <v>2.4900000000000002</v>
      </c>
      <c r="D20" s="9">
        <f>$C$20*12*D37</f>
        <v>15579.432000000001</v>
      </c>
    </row>
    <row r="21" spans="1:8" s="24" customFormat="1" ht="12.75" customHeight="1" x14ac:dyDescent="0.2">
      <c r="A21" s="39"/>
      <c r="B21" s="40"/>
      <c r="C21" s="41"/>
      <c r="D21" s="23"/>
    </row>
    <row r="22" spans="1:8" s="24" customFormat="1" ht="12.75" customHeight="1" x14ac:dyDescent="0.2">
      <c r="A22" s="46"/>
      <c r="B22" s="40"/>
      <c r="C22" s="41"/>
      <c r="D22" s="23"/>
    </row>
    <row r="23" spans="1:8" s="24" customFormat="1" ht="12.75" customHeight="1" x14ac:dyDescent="0.2">
      <c r="A23" s="46"/>
      <c r="B23" s="40"/>
      <c r="C23" s="41"/>
      <c r="D23" s="23"/>
    </row>
    <row r="24" spans="1:8" s="1" customFormat="1" ht="27" customHeight="1" x14ac:dyDescent="0.2">
      <c r="A24" s="29" t="s">
        <v>8</v>
      </c>
      <c r="B24" s="38"/>
      <c r="C24" s="32">
        <f>SUM(C25:C27)</f>
        <v>2.1399999999999997</v>
      </c>
      <c r="D24" s="10">
        <f>SUM(D25:D27)</f>
        <v>13389.552</v>
      </c>
    </row>
    <row r="25" spans="1:8" s="1" customFormat="1" ht="36" customHeight="1" x14ac:dyDescent="0.2">
      <c r="A25" s="28" t="s">
        <v>32</v>
      </c>
      <c r="B25" s="38" t="s">
        <v>3</v>
      </c>
      <c r="C25" s="27">
        <v>1.1299999999999999</v>
      </c>
      <c r="D25" s="9">
        <f>$C$25*12*D37</f>
        <v>7070.1839999999993</v>
      </c>
    </row>
    <row r="26" spans="1:8" s="1" customFormat="1" ht="71.25" customHeight="1" x14ac:dyDescent="0.2">
      <c r="A26" s="28" t="s">
        <v>33</v>
      </c>
      <c r="B26" s="38" t="s">
        <v>7</v>
      </c>
      <c r="C26" s="27">
        <v>0.16</v>
      </c>
      <c r="D26" s="9">
        <f>$C$26*12*D37</f>
        <v>1001.088</v>
      </c>
    </row>
    <row r="27" spans="1:8" s="1" customFormat="1" ht="112.5" customHeight="1" x14ac:dyDescent="0.2">
      <c r="A27" s="28" t="s">
        <v>34</v>
      </c>
      <c r="B27" s="38" t="s">
        <v>6</v>
      </c>
      <c r="C27" s="27">
        <v>0.85</v>
      </c>
      <c r="D27" s="9">
        <f>$C$27*12*D37</f>
        <v>5318.28</v>
      </c>
    </row>
    <row r="28" spans="1:8" s="1" customFormat="1" ht="24.75" customHeight="1" x14ac:dyDescent="0.2">
      <c r="A28" s="29" t="s">
        <v>5</v>
      </c>
      <c r="B28" s="38"/>
      <c r="C28" s="32">
        <f>SUM(C29:C33)</f>
        <v>10.93</v>
      </c>
      <c r="D28" s="21">
        <f>SUM(D29:D33)</f>
        <v>68386.823999999993</v>
      </c>
    </row>
    <row r="29" spans="1:8" s="26" customFormat="1" ht="152.25" customHeight="1" x14ac:dyDescent="0.2">
      <c r="A29" s="28" t="s">
        <v>35</v>
      </c>
      <c r="B29" s="38" t="s">
        <v>23</v>
      </c>
      <c r="C29" s="42">
        <v>6.6</v>
      </c>
      <c r="D29" s="25">
        <f>$C$29*12*D37</f>
        <v>41294.87999999999</v>
      </c>
    </row>
    <row r="30" spans="1:8" s="1" customFormat="1" ht="63.75" customHeight="1" x14ac:dyDescent="0.2">
      <c r="A30" s="28" t="s">
        <v>36</v>
      </c>
      <c r="B30" s="38" t="s">
        <v>4</v>
      </c>
      <c r="C30" s="27">
        <v>1.37</v>
      </c>
      <c r="D30" s="25">
        <f>$C$30*12*D37</f>
        <v>8571.8160000000007</v>
      </c>
    </row>
    <row r="31" spans="1:8" s="1" customFormat="1" ht="78.75" customHeight="1" x14ac:dyDescent="0.2">
      <c r="A31" s="28" t="s">
        <v>37</v>
      </c>
      <c r="B31" s="38" t="s">
        <v>24</v>
      </c>
      <c r="C31" s="27">
        <v>1.69</v>
      </c>
      <c r="D31" s="25">
        <f>$C$31*12*D37</f>
        <v>10573.992</v>
      </c>
    </row>
    <row r="32" spans="1:8" s="1" customFormat="1" ht="33" customHeight="1" x14ac:dyDescent="0.2">
      <c r="A32" s="28" t="s">
        <v>38</v>
      </c>
      <c r="B32" s="38" t="s">
        <v>3</v>
      </c>
      <c r="C32" s="27">
        <v>0.94</v>
      </c>
      <c r="D32" s="25">
        <f>$C$32*12*D37</f>
        <v>5881.3919999999998</v>
      </c>
      <c r="E32" s="57"/>
      <c r="F32" s="57"/>
      <c r="G32" s="57"/>
      <c r="H32" s="57"/>
    </row>
    <row r="33" spans="1:8" s="1" customFormat="1" x14ac:dyDescent="0.2">
      <c r="A33" s="28" t="s">
        <v>39</v>
      </c>
      <c r="B33" s="38" t="s">
        <v>6</v>
      </c>
      <c r="C33" s="27">
        <v>0.33</v>
      </c>
      <c r="D33" s="25">
        <f>$C$33*12*D37</f>
        <v>2064.7439999999997</v>
      </c>
      <c r="E33" s="57"/>
      <c r="F33" s="57"/>
      <c r="G33" s="57"/>
      <c r="H33" s="57"/>
    </row>
    <row r="34" spans="1:8" s="1" customFormat="1" x14ac:dyDescent="0.2">
      <c r="A34" s="43" t="s">
        <v>40</v>
      </c>
      <c r="B34" s="38" t="s">
        <v>45</v>
      </c>
      <c r="C34" s="32">
        <f>2.78+0.15+0.34</f>
        <v>3.2699999999999996</v>
      </c>
      <c r="D34" s="18">
        <f>$C$34*12*D37</f>
        <v>20459.735999999997</v>
      </c>
      <c r="E34" s="57"/>
      <c r="F34" s="57"/>
      <c r="G34" s="57"/>
      <c r="H34" s="57"/>
    </row>
    <row r="35" spans="1:8" s="1" customFormat="1" x14ac:dyDescent="0.2">
      <c r="A35" s="43" t="s">
        <v>41</v>
      </c>
      <c r="B35" s="38" t="s">
        <v>45</v>
      </c>
      <c r="C35" s="32">
        <v>0.65</v>
      </c>
      <c r="D35" s="18">
        <f>C35*D37*12</f>
        <v>4066.92</v>
      </c>
      <c r="E35" s="57"/>
      <c r="F35" s="57"/>
      <c r="G35" s="57"/>
      <c r="H35" s="57"/>
    </row>
    <row r="36" spans="1:8" s="13" customFormat="1" x14ac:dyDescent="0.2">
      <c r="A36" s="35" t="s">
        <v>2</v>
      </c>
      <c r="B36" s="44"/>
      <c r="C36" s="33"/>
      <c r="D36" s="11">
        <f>D34+D28+D24+D14+D9+D35</f>
        <v>148724.13600000003</v>
      </c>
      <c r="E36" s="58">
        <f>D36/12</f>
        <v>12393.678000000002</v>
      </c>
      <c r="F36" s="58">
        <f>E36*5/100</f>
        <v>619.68390000000011</v>
      </c>
      <c r="G36" s="59"/>
      <c r="H36" s="59"/>
    </row>
    <row r="37" spans="1:8" s="2" customFormat="1" ht="25.5" customHeight="1" x14ac:dyDescent="0.2">
      <c r="A37" s="35" t="s">
        <v>1</v>
      </c>
      <c r="B37" s="44"/>
      <c r="C37" s="34"/>
      <c r="D37" s="47">
        <v>521.4</v>
      </c>
      <c r="E37" s="60"/>
      <c r="F37" s="60">
        <f>D37*70*80/100</f>
        <v>29198.400000000001</v>
      </c>
      <c r="G37" s="61"/>
      <c r="H37" s="61"/>
    </row>
    <row r="38" spans="1:8" s="2" customFormat="1" ht="25.5" customHeight="1" x14ac:dyDescent="0.2">
      <c r="A38" s="35" t="s">
        <v>46</v>
      </c>
      <c r="B38" s="45"/>
      <c r="C38" s="34">
        <f>C35+C34+C28+C24+C14+C9</f>
        <v>23.77</v>
      </c>
      <c r="D38" s="12">
        <f>D36 /12/D37</f>
        <v>23.770000000000003</v>
      </c>
      <c r="E38" s="61"/>
      <c r="F38" s="61"/>
      <c r="G38" s="61"/>
      <c r="H38" s="61"/>
    </row>
    <row r="39" spans="1:8" s="2" customFormat="1" ht="15.75" customHeight="1" x14ac:dyDescent="0.2">
      <c r="A39" s="15"/>
      <c r="B39" s="19"/>
      <c r="C39" s="19"/>
      <c r="D39" s="16"/>
    </row>
    <row r="40" spans="1:8" s="2" customFormat="1" ht="25.5" customHeight="1" x14ac:dyDescent="0.2">
      <c r="A40" s="15"/>
      <c r="B40" s="19"/>
      <c r="C40" s="19"/>
      <c r="D40" s="16"/>
    </row>
    <row r="41" spans="1:8" s="1" customFormat="1" ht="12.75" customHeight="1" x14ac:dyDescent="0.2">
      <c r="A41" s="5"/>
      <c r="B41" s="17"/>
      <c r="C41" s="17"/>
      <c r="D41" s="6"/>
    </row>
    <row r="42" spans="1:8" s="1" customFormat="1" ht="12.75" hidden="1" customHeight="1" x14ac:dyDescent="0.2">
      <c r="A42" s="5"/>
      <c r="B42" s="17"/>
      <c r="C42" s="17"/>
      <c r="D42" s="6"/>
    </row>
    <row r="43" spans="1:8" s="1" customFormat="1" x14ac:dyDescent="0.2">
      <c r="A43" s="5"/>
      <c r="B43" s="17"/>
      <c r="C43" s="17"/>
      <c r="D43" s="6"/>
    </row>
    <row r="44" spans="1:8" s="1" customFormat="1" x14ac:dyDescent="0.2">
      <c r="A44" s="5"/>
      <c r="B44" s="17"/>
      <c r="C44" s="17"/>
      <c r="D44" s="6"/>
    </row>
    <row r="45" spans="1:8" s="1" customFormat="1" x14ac:dyDescent="0.2">
      <c r="A45" s="5" t="s">
        <v>0</v>
      </c>
      <c r="B45" s="17"/>
      <c r="C45" s="17"/>
      <c r="D45" s="6"/>
    </row>
    <row r="46" spans="1:8" s="1" customFormat="1" x14ac:dyDescent="0.2">
      <c r="A46" s="5"/>
      <c r="B46" s="17"/>
      <c r="C46" s="17"/>
      <c r="D46" s="6"/>
    </row>
  </sheetData>
  <mergeCells count="3">
    <mergeCell ref="A6:A8"/>
    <mergeCell ref="B7:B8"/>
    <mergeCell ref="C7:C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2017-11-13T15:22:21Z</dcterms:modified>
</cp:coreProperties>
</file>